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24000" windowHeight="9735"/>
  </bookViews>
  <sheets>
    <sheet name="Balance Sheet" sheetId="1" r:id="rId1"/>
    <sheet name="Income Statement" sheetId="2" r:id="rId2"/>
    <sheet name="Ratios" sheetId="3" r:id="rId3"/>
  </sheets>
  <definedNames>
    <definedName name="AP">'Balance Sheet'!$B$13</definedName>
    <definedName name="AR">'Balance Sheet'!$B$4</definedName>
    <definedName name="Average_Collection_Period">Ratios!$B$6:$C$6</definedName>
    <definedName name="Average_Payment_Period">Ratios!$B$3:$C$3</definedName>
    <definedName name="Cash_And_Cash_Equivalents">'Balance Sheet'!$B$2</definedName>
    <definedName name="COGS">'Income Statement'!$B$2</definedName>
    <definedName name="Common_Equity__Retained_Earnings">'Balance Sheet'!$B$21</definedName>
    <definedName name="Current_Ratio">Ratios!$B$1:$C$1</definedName>
    <definedName name="Depr_and__Amort">'Income Statement'!$B$5</definedName>
    <definedName name="EPS">'Income Statement'!#REF!</definedName>
    <definedName name="Equity_Multiplier">Ratios!$B$9:$C$9</definedName>
    <definedName name="Fixed_Asset_Turnover">Ratios!$B$5:$C$5</definedName>
    <definedName name="Goodwill_And_Intangibles">'Balance Sheet'!$B$10</definedName>
    <definedName name="Gross_Profit">'Income Statement'!$B$3</definedName>
    <definedName name="Inc_Before_Tax">'Income Statement'!$B$9</definedName>
    <definedName name="Income_Taxes">'Income Statement'!$B$10</definedName>
    <definedName name="Interest_Expense">'Income Statement'!$B$7</definedName>
    <definedName name="Inventories">'Balance Sheet'!$B$5</definedName>
    <definedName name="Inventory_Turnover">Ratios!$B$7:$C$7</definedName>
    <definedName name="Long_Term_Debt">'Balance Sheet'!$B$17</definedName>
    <definedName name="Net_Fixed_Assets">'Balance Sheet'!$B$8</definedName>
    <definedName name="Net_Income">'Income Statement'!$B$11</definedName>
    <definedName name="Operating_Income">'Income Statement'!$B$6</definedName>
    <definedName name="Other_Current_Assets">'Balance Sheet'!$B$6</definedName>
    <definedName name="Other_Current_Liabilities">'Balance Sheet'!$B$15</definedName>
    <definedName name="Other_Expenses">'Income Statement'!$B$8</definedName>
    <definedName name="Other_Liabilities">'Balance Sheet'!$B$18</definedName>
    <definedName name="Other_Long_Term_Assets">'Balance Sheet'!$B$9</definedName>
    <definedName name="Preferred_Equity">'Balance Sheet'!$B$20</definedName>
    <definedName name="Quick_Ratio">Ratios!$B$2:$C$2</definedName>
    <definedName name="Ratios">Ratios!$A$1:$C$9</definedName>
    <definedName name="Revenue">'Income Statement'!$B$1</definedName>
    <definedName name="Selling_General_and_Admin_Expense">'Income Statement'!$B$4</definedName>
    <definedName name="Shares_Outstanding">'Income Statement'!#REF!</definedName>
    <definedName name="Short_Term_Debt">'Balance Sheet'!$B$14</definedName>
    <definedName name="Short_Term_Investments">'Balance Sheet'!$B$3</definedName>
    <definedName name="Stockholders_Equity">'Balance Sheet'!$B$22</definedName>
    <definedName name="Total_Asset_Turnover">Ratios!$B$4:$C$4</definedName>
    <definedName name="Total_Assets">'Balance Sheet'!$B$12</definedName>
    <definedName name="Total_Current_Assets">'Balance Sheet'!$B$7</definedName>
    <definedName name="Total_Current_Liabilities">'Balance Sheet'!$B$16</definedName>
    <definedName name="Total_Debt_Total_Assets">Ratios!$B$8:$C$8</definedName>
    <definedName name="Total_Fixed_Assets">'Balance Sheet'!$B$11</definedName>
    <definedName name="Total_Liabilities">'Balance Sheet'!$B$19</definedName>
    <definedName name="Total_Liabilities_And_Equity">'Balance Sheet'!$B$23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F3" i="1"/>
  <c r="F4" i="1"/>
  <c r="F5" i="1"/>
  <c r="F6" i="1"/>
  <c r="F7" i="1"/>
  <c r="F2" i="1"/>
  <c r="C7" i="1"/>
  <c r="D7" i="1"/>
  <c r="F8" i="1"/>
  <c r="B3" i="3" l="1"/>
  <c r="B5" i="3"/>
  <c r="B6" i="3"/>
  <c r="B7" i="3"/>
  <c r="B3" i="2" l="1"/>
  <c r="B6" i="2" s="1"/>
  <c r="B9" i="2" s="1"/>
  <c r="B11" i="2" s="1"/>
  <c r="B16" i="1"/>
  <c r="B2" i="3" s="1"/>
  <c r="B11" i="1"/>
  <c r="B7" i="1"/>
  <c r="B19" i="1" l="1"/>
  <c r="B1" i="3"/>
  <c r="B12" i="1"/>
  <c r="B8" i="3" s="1"/>
  <c r="B23" i="1"/>
  <c r="B4" i="3" l="1"/>
  <c r="B9" i="3"/>
</calcChain>
</file>

<file path=xl/sharedStrings.xml><?xml version="1.0" encoding="utf-8"?>
<sst xmlns="http://schemas.openxmlformats.org/spreadsheetml/2006/main" count="58" uniqueCount="53">
  <si>
    <t>Current Ratio</t>
  </si>
  <si>
    <t>Quick Ratio</t>
  </si>
  <si>
    <t>Average Payment Period</t>
  </si>
  <si>
    <t>times</t>
  </si>
  <si>
    <t>days</t>
  </si>
  <si>
    <t>Total Asset Turnover</t>
  </si>
  <si>
    <t>Fixed Asset Turnover</t>
  </si>
  <si>
    <t>Average Collection Period</t>
  </si>
  <si>
    <t>Inventory Turnover</t>
  </si>
  <si>
    <t>Total Debt:Total Assets</t>
  </si>
  <si>
    <t>Equity Multiplier</t>
  </si>
  <si>
    <t>percent</t>
  </si>
  <si>
    <t>AR</t>
  </si>
  <si>
    <t>AP</t>
  </si>
  <si>
    <t>Cash And Cash Equivalents</t>
  </si>
  <si>
    <t>Short Term Investments</t>
  </si>
  <si>
    <t>Inventories</t>
  </si>
  <si>
    <t>Other Current Assets</t>
  </si>
  <si>
    <t>Total Current Assets</t>
  </si>
  <si>
    <t>Net Fixed Assets</t>
  </si>
  <si>
    <t>Other Long Term Assets</t>
  </si>
  <si>
    <t>Goodwill And Intangibles</t>
  </si>
  <si>
    <t>Total Fixed Assets</t>
  </si>
  <si>
    <t>Short Term Debt</t>
  </si>
  <si>
    <t>Other Current Liabilities</t>
  </si>
  <si>
    <t>Total Current Liabilities</t>
  </si>
  <si>
    <t>Long Term Debt</t>
  </si>
  <si>
    <t>Other Liabilities</t>
  </si>
  <si>
    <t>Total Liabilities</t>
  </si>
  <si>
    <t>Preferred Equity</t>
  </si>
  <si>
    <t>Common Equity +Retained Earnings</t>
  </si>
  <si>
    <t>Stockholders Equity</t>
  </si>
  <si>
    <t>Total Liabilities And Equity</t>
  </si>
  <si>
    <t>COGS</t>
  </si>
  <si>
    <t>Revenue</t>
  </si>
  <si>
    <t>Gross Profit</t>
  </si>
  <si>
    <t>Operating Income</t>
  </si>
  <si>
    <t>Interest Expense</t>
  </si>
  <si>
    <t>Inc Before Tax</t>
  </si>
  <si>
    <t>Income Taxes</t>
  </si>
  <si>
    <t>Net Income</t>
  </si>
  <si>
    <t>Depr and  Amort</t>
  </si>
  <si>
    <t>Selling General and Admin Expense</t>
  </si>
  <si>
    <t>Other Expenses</t>
  </si>
  <si>
    <t>Total Assets</t>
  </si>
  <si>
    <t>This Year</t>
  </si>
  <si>
    <t>Last Year</t>
  </si>
  <si>
    <t>Year Before</t>
  </si>
  <si>
    <t>Trend</t>
  </si>
  <si>
    <t>%Change Last Before</t>
  </si>
  <si>
    <t>Up or Down</t>
  </si>
  <si>
    <t>%Change This Last</t>
  </si>
  <si>
    <t>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</si>
</sst>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2" fontId="0" fillId="0" borderId="0" xfId="0" applyNumberFormat="1"/>
    <xf numFmtId="0" fontId="0" fillId="0" borderId="0" xfId="0" quotePrefix="1"/>
    <xf numFmtId="164" fontId="0" fillId="0" borderId="0" xfId="1" applyNumberFormat="1" applyFont="1"/>
    <xf numFmtId="10" fontId="0" fillId="0" borderId="0" xfId="2" applyNumberFormat="1" applyFont="1"/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0" fontId="0" fillId="0" borderId="1" xfId="2" applyNumberFormat="1" applyFont="1" applyBorder="1"/>
    <xf numFmtId="0" fontId="0" fillId="0" borderId="2" xfId="0" applyBorder="1"/>
    <xf numFmtId="10" fontId="0" fillId="0" borderId="3" xfId="2" applyNumberFormat="1" applyFont="1" applyBorder="1"/>
    <xf numFmtId="0" fontId="0" fillId="0" borderId="4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56" zoomScaleNormal="156" workbookViewId="0">
      <selection activeCell="F12" sqref="F12"/>
    </sheetView>
  </sheetViews>
  <sheetFormatPr defaultRowHeight="15" x14ac:dyDescent="0.25"/>
  <cols>
    <col min="1" max="1" width="26.140625" customWidth="1"/>
    <col min="2" max="2" width="10.28515625" style="3" bestFit="1" customWidth="1"/>
    <col min="3" max="4" width="9.140625" customWidth="1"/>
    <col min="5" max="5" width="12.5703125" customWidth="1"/>
    <col min="6" max="7" width="12" customWidth="1"/>
    <col min="8" max="8" width="11.28515625" bestFit="1" customWidth="1"/>
  </cols>
  <sheetData>
    <row r="1" spans="1:8" s="5" customFormat="1" ht="30" x14ac:dyDescent="0.25">
      <c r="A1" s="5" t="s">
        <v>52</v>
      </c>
      <c r="B1" s="6" t="s">
        <v>45</v>
      </c>
      <c r="C1" s="5" t="s">
        <v>46</v>
      </c>
      <c r="D1" s="5" t="s">
        <v>47</v>
      </c>
      <c r="E1" s="5" t="s">
        <v>48</v>
      </c>
      <c r="F1" s="5" t="s">
        <v>51</v>
      </c>
      <c r="G1" s="5" t="s">
        <v>49</v>
      </c>
      <c r="H1" s="5" t="s">
        <v>50</v>
      </c>
    </row>
    <row r="2" spans="1:8" x14ac:dyDescent="0.25">
      <c r="A2" t="s">
        <v>14</v>
      </c>
      <c r="B2" s="3">
        <v>2087</v>
      </c>
      <c r="C2">
        <v>2000</v>
      </c>
      <c r="D2">
        <v>1950</v>
      </c>
      <c r="F2" s="4">
        <f>IFERROR((C2-B2)/B2,"0")</f>
        <v>-4.1686631528509821E-2</v>
      </c>
      <c r="G2" s="4">
        <f>IFERROR((D2-C2)/C2,0)</f>
        <v>-2.5000000000000001E-2</v>
      </c>
    </row>
    <row r="3" spans="1:8" x14ac:dyDescent="0.25">
      <c r="A3" t="s">
        <v>15</v>
      </c>
      <c r="B3" s="3">
        <v>500</v>
      </c>
      <c r="C3">
        <v>500</v>
      </c>
      <c r="D3">
        <v>500</v>
      </c>
      <c r="F3" s="4">
        <f t="shared" ref="F3:F7" si="0">IFERROR((C3-B3)/B3,"0")</f>
        <v>0</v>
      </c>
      <c r="G3" s="4">
        <f t="shared" ref="G3:G7" si="1">IFERROR((D3-C3)/C3,0)</f>
        <v>0</v>
      </c>
    </row>
    <row r="4" spans="1:8" x14ac:dyDescent="0.25">
      <c r="A4" t="s">
        <v>12</v>
      </c>
      <c r="B4" s="3">
        <v>2496</v>
      </c>
      <c r="C4">
        <v>2575</v>
      </c>
      <c r="D4">
        <v>2987</v>
      </c>
      <c r="F4" s="4">
        <f t="shared" si="0"/>
        <v>3.1650641025641024E-2</v>
      </c>
      <c r="G4" s="4">
        <f t="shared" si="1"/>
        <v>0.16</v>
      </c>
    </row>
    <row r="5" spans="1:8" x14ac:dyDescent="0.25">
      <c r="A5" t="s">
        <v>16</v>
      </c>
      <c r="B5" s="3">
        <v>6789</v>
      </c>
      <c r="C5">
        <v>5001</v>
      </c>
      <c r="D5">
        <v>8000</v>
      </c>
      <c r="F5" s="4">
        <f t="shared" si="0"/>
        <v>-0.26336721166593019</v>
      </c>
      <c r="G5" s="4">
        <f t="shared" si="1"/>
        <v>0.59968006398720253</v>
      </c>
    </row>
    <row r="6" spans="1:8" x14ac:dyDescent="0.25">
      <c r="A6" t="s">
        <v>17</v>
      </c>
      <c r="B6" s="3">
        <v>177</v>
      </c>
      <c r="C6">
        <v>250</v>
      </c>
      <c r="D6">
        <v>5</v>
      </c>
      <c r="F6" s="4">
        <f t="shared" si="0"/>
        <v>0.41242937853107342</v>
      </c>
      <c r="G6" s="4">
        <f t="shared" si="1"/>
        <v>-0.98</v>
      </c>
    </row>
    <row r="7" spans="1:8" x14ac:dyDescent="0.25">
      <c r="A7" t="s">
        <v>18</v>
      </c>
      <c r="B7" s="3">
        <f>SUM(B2:B6)</f>
        <v>12049</v>
      </c>
      <c r="C7" s="3">
        <f t="shared" ref="C7:D7" si="2">SUM(C2:C6)</f>
        <v>10326</v>
      </c>
      <c r="D7" s="3">
        <f t="shared" si="2"/>
        <v>13442</v>
      </c>
      <c r="F7" s="7">
        <f t="shared" si="0"/>
        <v>-0.14299941903892438</v>
      </c>
      <c r="G7" s="7">
        <f t="shared" si="1"/>
        <v>0.30176254115824136</v>
      </c>
    </row>
    <row r="8" spans="1:8" x14ac:dyDescent="0.25">
      <c r="A8" t="s">
        <v>19</v>
      </c>
      <c r="B8" s="3">
        <v>10802</v>
      </c>
      <c r="E8" s="8"/>
      <c r="F8" s="9" t="str">
        <f ca="1">_xlfn.FORMULATEXT(F7)</f>
        <v>=IFERROR((C7-B7)/B7,"0")</v>
      </c>
      <c r="G8" s="10"/>
    </row>
    <row r="9" spans="1:8" x14ac:dyDescent="0.25">
      <c r="A9" t="s">
        <v>20</v>
      </c>
      <c r="B9" s="3">
        <v>830</v>
      </c>
    </row>
    <row r="10" spans="1:8" x14ac:dyDescent="0.25">
      <c r="A10" t="s">
        <v>21</v>
      </c>
      <c r="B10" s="3">
        <v>1461</v>
      </c>
    </row>
    <row r="11" spans="1:8" x14ac:dyDescent="0.25">
      <c r="A11" t="s">
        <v>22</v>
      </c>
      <c r="B11" s="3">
        <f>SUM(B8:B10)</f>
        <v>13093</v>
      </c>
    </row>
    <row r="12" spans="1:8" x14ac:dyDescent="0.25">
      <c r="A12" t="s">
        <v>44</v>
      </c>
      <c r="B12" s="3">
        <f>B11+B7</f>
        <v>25142</v>
      </c>
    </row>
    <row r="13" spans="1:8" x14ac:dyDescent="0.25">
      <c r="A13" t="s">
        <v>13</v>
      </c>
      <c r="B13" s="3">
        <v>4308</v>
      </c>
    </row>
    <row r="14" spans="1:8" x14ac:dyDescent="0.25">
      <c r="A14" t="s">
        <v>23</v>
      </c>
      <c r="B14" s="3">
        <v>15</v>
      </c>
    </row>
    <row r="15" spans="1:8" x14ac:dyDescent="0.25">
      <c r="A15" t="s">
        <v>24</v>
      </c>
      <c r="B15" s="3">
        <v>2446</v>
      </c>
    </row>
    <row r="16" spans="1:8" x14ac:dyDescent="0.25">
      <c r="A16" t="s">
        <v>25</v>
      </c>
      <c r="B16" s="3">
        <f>SUM(B13:B15)</f>
        <v>6769</v>
      </c>
    </row>
    <row r="17" spans="1:2" x14ac:dyDescent="0.25">
      <c r="A17" t="s">
        <v>26</v>
      </c>
      <c r="B17" s="3">
        <v>2336</v>
      </c>
    </row>
    <row r="18" spans="1:2" x14ac:dyDescent="0.25">
      <c r="A18" t="s">
        <v>27</v>
      </c>
      <c r="B18" s="3">
        <v>1661</v>
      </c>
    </row>
    <row r="19" spans="1:2" x14ac:dyDescent="0.25">
      <c r="A19" t="s">
        <v>28</v>
      </c>
      <c r="B19" s="3">
        <f>SUM(B16:B18)</f>
        <v>10766</v>
      </c>
    </row>
    <row r="20" spans="1:2" x14ac:dyDescent="0.25">
      <c r="A20" t="s">
        <v>29</v>
      </c>
      <c r="B20" s="3">
        <v>0</v>
      </c>
    </row>
    <row r="21" spans="1:2" x14ac:dyDescent="0.25">
      <c r="A21" t="s">
        <v>30</v>
      </c>
      <c r="B21" s="3">
        <v>14376</v>
      </c>
    </row>
    <row r="22" spans="1:2" x14ac:dyDescent="0.25">
      <c r="A22" t="s">
        <v>31</v>
      </c>
      <c r="B22" s="3">
        <v>14376</v>
      </c>
    </row>
    <row r="23" spans="1:2" x14ac:dyDescent="0.25">
      <c r="A23" t="s">
        <v>32</v>
      </c>
      <c r="B23" s="3">
        <f>B22+B19</f>
        <v>25142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'Balance Sheet'!F2:G2</xm:f>
              <xm:sqref>H2</xm:sqref>
            </x14:sparkline>
            <x14:sparkline>
              <xm:f>'Balance Sheet'!F3:G3</xm:f>
              <xm:sqref>H3</xm:sqref>
            </x14:sparkline>
            <x14:sparkline>
              <xm:f>'Balance Sheet'!F4:G4</xm:f>
              <xm:sqref>H4</xm:sqref>
            </x14:sparkline>
            <x14:sparkline>
              <xm:f>'Balance Sheet'!F5:G5</xm:f>
              <xm:sqref>H5</xm:sqref>
            </x14:sparkline>
            <x14:sparkline>
              <xm:f>'Balance Sheet'!F6:G6</xm:f>
              <xm:sqref>H6</xm:sqref>
            </x14:sparkline>
            <x14:sparkline>
              <xm:f>'Balance Sheet'!F7:G7</xm:f>
              <xm:sqref>H7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'Balance Sheet'!B2:D2</xm:f>
              <xm:sqref>E2</xm:sqref>
            </x14:sparkline>
            <x14:sparkline>
              <xm:f>'Balance Sheet'!B3:D3</xm:f>
              <xm:sqref>E3</xm:sqref>
            </x14:sparkline>
            <x14:sparkline>
              <xm:f>'Balance Sheet'!B4:D4</xm:f>
              <xm:sqref>E4</xm:sqref>
            </x14:sparkline>
            <x14:sparkline>
              <xm:f>'Balance Sheet'!B5:D5</xm:f>
              <xm:sqref>E5</xm:sqref>
            </x14:sparkline>
            <x14:sparkline>
              <xm:f>'Balance Sheet'!B6:D6</xm:f>
              <xm:sqref>E6</xm:sqref>
            </x14:sparkline>
            <x14:sparkline>
              <xm:f>'Balance Sheet'!B7:D7</xm:f>
              <xm:sqref>E7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85" zoomScaleNormal="185" workbookViewId="0">
      <selection sqref="A1:A1048576"/>
    </sheetView>
  </sheetViews>
  <sheetFormatPr defaultRowHeight="15" x14ac:dyDescent="0.25"/>
  <cols>
    <col min="1" max="1" width="33" bestFit="1" customWidth="1"/>
    <col min="2" max="2" width="11.5703125" style="3" bestFit="1" customWidth="1"/>
  </cols>
  <sheetData>
    <row r="1" spans="1:2" x14ac:dyDescent="0.25">
      <c r="A1" t="s">
        <v>34</v>
      </c>
      <c r="B1" s="3">
        <v>63335</v>
      </c>
    </row>
    <row r="2" spans="1:2" x14ac:dyDescent="0.25">
      <c r="A2" t="s">
        <v>33</v>
      </c>
      <c r="B2" s="3">
        <v>44747</v>
      </c>
    </row>
    <row r="3" spans="1:2" x14ac:dyDescent="0.25">
      <c r="A3" t="s">
        <v>35</v>
      </c>
      <c r="B3" s="3">
        <f>B1-B2</f>
        <v>18588</v>
      </c>
    </row>
    <row r="4" spans="1:2" x14ac:dyDescent="0.25">
      <c r="A4" t="s">
        <v>42</v>
      </c>
      <c r="B4" s="3">
        <v>14366</v>
      </c>
    </row>
    <row r="5" spans="1:2" x14ac:dyDescent="0.25">
      <c r="A5" t="s">
        <v>41</v>
      </c>
      <c r="B5" s="3">
        <v>975</v>
      </c>
    </row>
    <row r="6" spans="1:2" x14ac:dyDescent="0.25">
      <c r="A6" t="s">
        <v>36</v>
      </c>
      <c r="B6" s="3">
        <f>B3-B4-B5</f>
        <v>3247</v>
      </c>
    </row>
    <row r="7" spans="1:2" x14ac:dyDescent="0.25">
      <c r="A7" t="s">
        <v>37</v>
      </c>
      <c r="B7" s="3">
        <v>83</v>
      </c>
    </row>
    <row r="8" spans="1:2" x14ac:dyDescent="0.25">
      <c r="A8" t="s">
        <v>43</v>
      </c>
      <c r="B8" s="3">
        <v>0</v>
      </c>
    </row>
    <row r="9" spans="1:2" x14ac:dyDescent="0.25">
      <c r="A9" t="s">
        <v>38</v>
      </c>
      <c r="B9" s="3">
        <f>B6-B7</f>
        <v>3164</v>
      </c>
    </row>
    <row r="10" spans="1:2" x14ac:dyDescent="0.25">
      <c r="A10" t="s">
        <v>39</v>
      </c>
      <c r="B10" s="3">
        <v>1158</v>
      </c>
    </row>
    <row r="11" spans="1:2" x14ac:dyDescent="0.25">
      <c r="A11" t="s">
        <v>40</v>
      </c>
      <c r="B11" s="3">
        <f>B9-B10</f>
        <v>2006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8" sqref="D18"/>
    </sheetView>
  </sheetViews>
  <sheetFormatPr defaultRowHeight="15" x14ac:dyDescent="0.25"/>
  <cols>
    <col min="1" max="1" width="24.42578125" bestFit="1" customWidth="1"/>
    <col min="2" max="2" width="5.5703125" style="1" bestFit="1" customWidth="1"/>
    <col min="3" max="3" width="7.85546875" bestFit="1" customWidth="1"/>
  </cols>
  <sheetData>
    <row r="1" spans="1:4" x14ac:dyDescent="0.25">
      <c r="A1" t="s">
        <v>0</v>
      </c>
      <c r="B1" s="1">
        <f>Total_Current_Assets/Total_Current_Liabilities</f>
        <v>1.7800265918156302</v>
      </c>
      <c r="C1" t="s">
        <v>3</v>
      </c>
      <c r="D1" s="2"/>
    </row>
    <row r="2" spans="1:4" x14ac:dyDescent="0.25">
      <c r="A2" t="s">
        <v>1</v>
      </c>
      <c r="B2" s="1">
        <f>(Cash_And_Cash_Equivalents+Short_Term_Investments+AR)/Total_Current_Liabilities</f>
        <v>0.75092332693159991</v>
      </c>
      <c r="C2" t="s">
        <v>3</v>
      </c>
      <c r="D2" s="2"/>
    </row>
    <row r="3" spans="1:4" x14ac:dyDescent="0.25">
      <c r="A3" t="s">
        <v>2</v>
      </c>
      <c r="B3" s="1">
        <f>AP/(COGS/365)</f>
        <v>35.140232864773054</v>
      </c>
      <c r="C3" t="s">
        <v>4</v>
      </c>
      <c r="D3" s="2"/>
    </row>
    <row r="4" spans="1:4" x14ac:dyDescent="0.25">
      <c r="A4" t="s">
        <v>5</v>
      </c>
      <c r="B4" s="1">
        <f>Revenue/Total_Assets</f>
        <v>2.5190915599395436</v>
      </c>
      <c r="C4" t="s">
        <v>3</v>
      </c>
      <c r="D4" s="2"/>
    </row>
    <row r="5" spans="1:4" x14ac:dyDescent="0.25">
      <c r="A5" t="s">
        <v>6</v>
      </c>
      <c r="B5" s="1">
        <f>Revenue/Net_Fixed_Assets</f>
        <v>5.8632660618403998</v>
      </c>
      <c r="C5" t="s">
        <v>3</v>
      </c>
      <c r="D5" s="2"/>
    </row>
    <row r="6" spans="1:4" x14ac:dyDescent="0.25">
      <c r="A6" t="s">
        <v>7</v>
      </c>
      <c r="B6" s="1">
        <f>AR/(Revenue/365)</f>
        <v>14.384463566748243</v>
      </c>
      <c r="C6" t="s">
        <v>4</v>
      </c>
      <c r="D6" s="2"/>
    </row>
    <row r="7" spans="1:4" x14ac:dyDescent="0.25">
      <c r="A7" t="s">
        <v>8</v>
      </c>
      <c r="B7" s="1">
        <f>COGS/Inventories</f>
        <v>6.591103255265871</v>
      </c>
      <c r="C7" t="s">
        <v>3</v>
      </c>
      <c r="D7" s="2"/>
    </row>
    <row r="8" spans="1:4" x14ac:dyDescent="0.25">
      <c r="A8" t="s">
        <v>9</v>
      </c>
      <c r="B8" s="1">
        <f>Total_Liabilities/Total_Assets</f>
        <v>0.42820777981067537</v>
      </c>
      <c r="C8" t="s">
        <v>11</v>
      </c>
      <c r="D8" s="2"/>
    </row>
    <row r="9" spans="1:4" x14ac:dyDescent="0.25">
      <c r="A9" t="s">
        <v>10</v>
      </c>
      <c r="B9" s="1">
        <f>Total_Assets/Stockholders_Equity</f>
        <v>1.7488870339454647</v>
      </c>
      <c r="D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43</vt:i4>
      </vt:variant>
    </vt:vector>
  </HeadingPairs>
  <TitlesOfParts>
    <vt:vector size="46" baseType="lpstr">
      <vt:lpstr>Balance Sheet</vt:lpstr>
      <vt:lpstr>Income Statement</vt:lpstr>
      <vt:lpstr>Ratios</vt:lpstr>
      <vt:lpstr>AP</vt:lpstr>
      <vt:lpstr>AR</vt:lpstr>
      <vt:lpstr>Average_Collection_Period</vt:lpstr>
      <vt:lpstr>Average_Payment_Period</vt:lpstr>
      <vt:lpstr>Cash_And_Cash_Equivalents</vt:lpstr>
      <vt:lpstr>COGS</vt:lpstr>
      <vt:lpstr>Common_Equity__Retained_Earnings</vt:lpstr>
      <vt:lpstr>Current_Ratio</vt:lpstr>
      <vt:lpstr>Depr_and__Amort</vt:lpstr>
      <vt:lpstr>Equity_Multiplier</vt:lpstr>
      <vt:lpstr>Fixed_Asset_Turnover</vt:lpstr>
      <vt:lpstr>Goodwill_And_Intangibles</vt:lpstr>
      <vt:lpstr>Gross_Profit</vt:lpstr>
      <vt:lpstr>Inc_Before_Tax</vt:lpstr>
      <vt:lpstr>Income_Taxes</vt:lpstr>
      <vt:lpstr>Interest_Expense</vt:lpstr>
      <vt:lpstr>Inventories</vt:lpstr>
      <vt:lpstr>Inventory_Turnover</vt:lpstr>
      <vt:lpstr>Long_Term_Debt</vt:lpstr>
      <vt:lpstr>Net_Fixed_Assets</vt:lpstr>
      <vt:lpstr>Net_Income</vt:lpstr>
      <vt:lpstr>Operating_Income</vt:lpstr>
      <vt:lpstr>Other_Current_Assets</vt:lpstr>
      <vt:lpstr>Other_Current_Liabilities</vt:lpstr>
      <vt:lpstr>Other_Expenses</vt:lpstr>
      <vt:lpstr>Other_Liabilities</vt:lpstr>
      <vt:lpstr>Other_Long_Term_Assets</vt:lpstr>
      <vt:lpstr>Preferred_Equity</vt:lpstr>
      <vt:lpstr>Quick_Ratio</vt:lpstr>
      <vt:lpstr>Ratios</vt:lpstr>
      <vt:lpstr>Revenue</vt:lpstr>
      <vt:lpstr>Selling_General_and_Admin_Expense</vt:lpstr>
      <vt:lpstr>Short_Term_Debt</vt:lpstr>
      <vt:lpstr>Short_Term_Investments</vt:lpstr>
      <vt:lpstr>Stockholders_Equity</vt:lpstr>
      <vt:lpstr>Total_Asset_Turnover</vt:lpstr>
      <vt:lpstr>Total_Assets</vt:lpstr>
      <vt:lpstr>Total_Current_Assets</vt:lpstr>
      <vt:lpstr>Total_Current_Liabilities</vt:lpstr>
      <vt:lpstr>Total_Debt_Total_Assets</vt:lpstr>
      <vt:lpstr>Total_Fixed_Assets</vt:lpstr>
      <vt:lpstr>Total_Liabilities</vt:lpstr>
      <vt:lpstr>Total_Liabilities_And_Equity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melis_000</dc:creator>
  <cp:lastModifiedBy>Melissa Esquibel</cp:lastModifiedBy>
  <cp:lastPrinted>2013-09-21T06:15:05Z</cp:lastPrinted>
  <dcterms:created xsi:type="dcterms:W3CDTF">2013-09-21T05:43:46Z</dcterms:created>
  <dcterms:modified xsi:type="dcterms:W3CDTF">2016-06-12T21:24:43Z</dcterms:modified>
</cp:coreProperties>
</file>